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ten-my.sharepoint.com/personal/marshell_mccrary_thomsonreuters_com/Documents/Pics and Information/State info/1 FED/"/>
    </mc:Choice>
  </mc:AlternateContent>
  <xr:revisionPtr revIDLastSave="0" documentId="8_{D7B1E939-1755-4727-AAE5-4C181F9A56D3}" xr6:coauthVersionLast="45" xr6:coauthVersionMax="45" xr10:uidLastSave="{00000000-0000-0000-0000-000000000000}"/>
  <bookViews>
    <workbookView xWindow="-25320" yWindow="-105" windowWidth="25440" windowHeight="15390" activeTab="4" xr2:uid="{0A5C708E-3CC8-4297-9562-75E29D14EC99}"/>
  </bookViews>
  <sheets>
    <sheet name="941 Worksheet 1" sheetId="1" r:id="rId1"/>
    <sheet name="941 Worksheet 2" sheetId="4" r:id="rId2"/>
    <sheet name="941 Worksheet 3" sheetId="5" r:id="rId3"/>
    <sheet name="941 Worksheet 4" sheetId="6" r:id="rId4"/>
    <sheet name="941 Worksheet 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4" i="4"/>
  <c r="C6" i="1"/>
  <c r="C7" i="1"/>
  <c r="C9" i="1"/>
  <c r="D11" i="1" s="1"/>
  <c r="D16" i="1" s="1"/>
  <c r="D15" i="1"/>
  <c r="C24" i="5" l="1"/>
  <c r="C26" i="5" s="1"/>
  <c r="C29" i="5" s="1"/>
  <c r="C14" i="5"/>
  <c r="C16" i="5" s="1"/>
  <c r="C19" i="5" s="1"/>
  <c r="C30" i="5" l="1"/>
  <c r="C20" i="5"/>
  <c r="D12" i="4" l="1"/>
  <c r="D17" i="4" l="1"/>
  <c r="C6" i="7" l="1"/>
  <c r="C8" i="7" s="1"/>
  <c r="C17" i="6"/>
  <c r="D16" i="6"/>
  <c r="C15" i="6"/>
  <c r="D10" i="6"/>
  <c r="C8" i="6"/>
  <c r="C9" i="6" s="1"/>
  <c r="C6" i="6"/>
  <c r="C14" i="6"/>
  <c r="C5" i="6"/>
  <c r="C35" i="5"/>
  <c r="D31" i="5"/>
  <c r="C5" i="5"/>
  <c r="D23" i="4"/>
  <c r="D16" i="4"/>
  <c r="C7" i="4"/>
  <c r="C8" i="4" s="1"/>
  <c r="C10" i="4" s="1"/>
  <c r="D21" i="5" l="1"/>
  <c r="D32" i="5" s="1"/>
  <c r="D36" i="5" s="1"/>
  <c r="C9" i="7"/>
  <c r="D10" i="7" s="1"/>
  <c r="C7" i="5"/>
  <c r="D9" i="5" s="1"/>
  <c r="C14" i="7" s="1"/>
  <c r="D37" i="5" l="1"/>
  <c r="C28" i="1"/>
  <c r="C21" i="1"/>
  <c r="C24" i="4"/>
  <c r="C18" i="6" l="1"/>
  <c r="C19" i="6" s="1"/>
  <c r="D20" i="6" s="1"/>
  <c r="D21" i="6" s="1"/>
  <c r="C15" i="7"/>
  <c r="C17" i="7" s="1"/>
  <c r="C18" i="7" s="1"/>
  <c r="D19" i="7" s="1"/>
  <c r="D20" i="7" s="1"/>
  <c r="D38" i="5"/>
  <c r="C24" i="1"/>
  <c r="D25" i="1" s="1"/>
  <c r="C31" i="1"/>
  <c r="D32" i="1" s="1"/>
  <c r="D33" i="1" l="1"/>
  <c r="D34" i="1" s="1"/>
  <c r="C25" i="4" s="1"/>
  <c r="D26" i="4" s="1"/>
  <c r="D27" i="4" s="1"/>
  <c r="D28" i="4" s="1"/>
  <c r="D35" i="1" l="1"/>
</calcChain>
</file>

<file path=xl/sharedStrings.xml><?xml version="1.0" encoding="utf-8"?>
<sst xmlns="http://schemas.openxmlformats.org/spreadsheetml/2006/main" count="322" uniqueCount="184">
  <si>
    <t>Step 1</t>
  </si>
  <si>
    <t>1a</t>
  </si>
  <si>
    <t>amt col 1</t>
  </si>
  <si>
    <t>amt col 2</t>
  </si>
  <si>
    <t>941 line 5a col 2</t>
  </si>
  <si>
    <t>941 line 5b col 2</t>
  </si>
  <si>
    <t>add 1a and 1b</t>
  </si>
  <si>
    <t>1b</t>
  </si>
  <si>
    <t>1c</t>
  </si>
  <si>
    <t>1d</t>
  </si>
  <si>
    <t>1c * .5</t>
  </si>
  <si>
    <t>1e</t>
  </si>
  <si>
    <t>3rd part sick pay from 941 part 1 line 8 (positive only)</t>
  </si>
  <si>
    <t>1f</t>
  </si>
  <si>
    <t>1d - 1e</t>
  </si>
  <si>
    <t>1g</t>
  </si>
  <si>
    <t>1h</t>
  </si>
  <si>
    <t>1f + 1g</t>
  </si>
  <si>
    <t>1i</t>
  </si>
  <si>
    <t>941 part 1, line 11a</t>
  </si>
  <si>
    <t>1j</t>
  </si>
  <si>
    <t>1k</t>
  </si>
  <si>
    <t>1l</t>
  </si>
  <si>
    <t>Step 2</t>
  </si>
  <si>
    <t>2a</t>
  </si>
  <si>
    <t>2ai</t>
  </si>
  <si>
    <t>2aii</t>
  </si>
  <si>
    <t>2b</t>
  </si>
  <si>
    <t>2c</t>
  </si>
  <si>
    <t>2d</t>
  </si>
  <si>
    <t>2e</t>
  </si>
  <si>
    <t>2ei</t>
  </si>
  <si>
    <t>2eii</t>
  </si>
  <si>
    <t>2f</t>
  </si>
  <si>
    <t>2g</t>
  </si>
  <si>
    <t>ER share of MED 941 (2eii * 1.45%)</t>
  </si>
  <si>
    <t>2h</t>
  </si>
  <si>
    <t>2i</t>
  </si>
  <si>
    <t>2j</t>
  </si>
  <si>
    <t>Goes to part 1, 11b</t>
  </si>
  <si>
    <t>2k</t>
  </si>
  <si>
    <t>Goes to part 1, 13c</t>
  </si>
  <si>
    <t>Qual health for ee retention (part3 line 22)</t>
  </si>
  <si>
    <t>Goes to part 1, line 11c</t>
  </si>
  <si>
    <t>Goes to part 1, line 13d</t>
  </si>
  <si>
    <t>ER share of MED 941 (2aii * 1.45%)</t>
  </si>
  <si>
    <t>1a * .5</t>
  </si>
  <si>
    <t>2aiii</t>
  </si>
  <si>
    <t>2eiii</t>
  </si>
  <si>
    <t>1j(i)</t>
  </si>
  <si>
    <t>5884-D line 12 for this quarter</t>
  </si>
  <si>
    <t>Determing employer share of Medicare (ARPA Wages)</t>
  </si>
  <si>
    <t>1b - 1c</t>
  </si>
  <si>
    <t>1d + 1e</t>
  </si>
  <si>
    <t>Worksheet 2 Employee Retention Credit for Q2 2021 only</t>
  </si>
  <si>
    <t>1m</t>
  </si>
  <si>
    <t>1n</t>
  </si>
  <si>
    <t>If you completed Worksheet 1 for Q2, enter value from step 1 line 1l, and go to Step 2.  If you did not complete Worksheet 1, continue.</t>
  </si>
  <si>
    <t>Determine employer share of FICA-SS</t>
  </si>
  <si>
    <t>Figure the employee retention credit</t>
  </si>
  <si>
    <t>Qualified wages for ee retention (part 3 line 21)</t>
  </si>
  <si>
    <t>2a+2b</t>
  </si>
  <si>
    <t>Retention credit (2c * .7)</t>
  </si>
  <si>
    <t>2e-2f</t>
  </si>
  <si>
    <t>Figure the sick and family leave credit</t>
  </si>
  <si>
    <t>Figure the sick and leave credit</t>
  </si>
  <si>
    <t>2l</t>
  </si>
  <si>
    <t>2m</t>
  </si>
  <si>
    <t>2n</t>
  </si>
  <si>
    <t>2o</t>
  </si>
  <si>
    <t>2p</t>
  </si>
  <si>
    <t>2q</t>
  </si>
  <si>
    <t>2r</t>
  </si>
  <si>
    <t>2s</t>
  </si>
  <si>
    <t>Amounts under CBA allocable to sick leave (Part 3 line 25)</t>
  </si>
  <si>
    <t>Amounts under CBA allocable to family leave (Part 3 line 28)</t>
  </si>
  <si>
    <t>Credit claimed under Sect. 41 for research activities</t>
  </si>
  <si>
    <t>2n + 2o</t>
  </si>
  <si>
    <t>Enter in Part 1 line 11d</t>
  </si>
  <si>
    <t>Enter in Part 1 line 13 e</t>
  </si>
  <si>
    <t>Credit  for sick and family leave wages (2m -2p)</t>
  </si>
  <si>
    <t>Worksheet 4 - Employee Retention for Q3 and Q4 2021</t>
  </si>
  <si>
    <t>If you completed Worksheet 3 for Q2, enter value from step 1 line 1f, and go to Step 2.  If you did not complete Worksheet 1, continue.</t>
  </si>
  <si>
    <t>Enter amount of Medicare Part 1 line 5c, col 2</t>
  </si>
  <si>
    <t>1b * .5</t>
  </si>
  <si>
    <t>1c - 1d</t>
  </si>
  <si>
    <t xml:space="preserve">Step 2 </t>
  </si>
  <si>
    <t>2a + 2b</t>
  </si>
  <si>
    <t>2c * .7</t>
  </si>
  <si>
    <t>2e - 2f</t>
  </si>
  <si>
    <t>Put in Part 1 line 13d</t>
  </si>
  <si>
    <t>Put in Part 1 line 11c</t>
  </si>
  <si>
    <t>Worksheet 5 COBRA Premium Assistance Credit</t>
  </si>
  <si>
    <t>Determine employer share of Medicare (ARPA Wages)</t>
  </si>
  <si>
    <t>If you completed Worksheet 3 or Worksheet 4, enter value from Worksheet 3 line 1f or Worksheet 4 line 1a or 1g, and go to Step 2.  If you did not complete either worksheet, continue.</t>
  </si>
  <si>
    <t>Figure the COBRA premium assistance credit</t>
  </si>
  <si>
    <t>COBRA premium assistance provided</t>
  </si>
  <si>
    <t>Employer share of Medicare (Step 1, line 1a or line 1g)</t>
  </si>
  <si>
    <t>2c + 2d</t>
  </si>
  <si>
    <t>2b - 2e</t>
  </si>
  <si>
    <t>Put in Part 1, line 11e</t>
  </si>
  <si>
    <t>Put in Part 1, line 13f</t>
  </si>
  <si>
    <t>ER share of FICA-SS of 3rd part sick pay from 941 part 1 line 8 (positive only)</t>
  </si>
  <si>
    <t>ER share of FICA-SS from 3121q notice</t>
  </si>
  <si>
    <t>5884-C line 11 for this quarter</t>
  </si>
  <si>
    <t>1d * .5</t>
  </si>
  <si>
    <t>1e - 1f</t>
  </si>
  <si>
    <t>Worksheet 1. Credit for Qualified Sick and Family Leave Wages taken before 4/1/21</t>
  </si>
  <si>
    <t>ER share of SS remaining (1h - 1k)</t>
  </si>
  <si>
    <t>Credit for family leave (2eii + 2eiii + 2f + 2g)</t>
  </si>
  <si>
    <t>Refundable portion of credit (2i - 2j)</t>
  </si>
  <si>
    <t>Add 1i, 1j and 1j(i)</t>
  </si>
  <si>
    <t>Total qualified sick wages (2a + 2ai)</t>
  </si>
  <si>
    <t>Qualified sick leave wages 5a(i) col 1</t>
  </si>
  <si>
    <t>Qualified sick wages on 5c but not in 5ai since over limit</t>
  </si>
  <si>
    <t>Qualified sick wages excluded from definition of employment</t>
  </si>
  <si>
    <t>Qualified health plan 941 part 3 line 19</t>
  </si>
  <si>
    <t>Credit for qualified sick wages (2aii + 2aiii + 2b+2c)</t>
  </si>
  <si>
    <t>Qualified family wages - 941 part1 line 5aii col 1</t>
  </si>
  <si>
    <t>Qualified family wages on 5c but not in 5aii since over limit</t>
  </si>
  <si>
    <t>Total qualified family wages (2e + 2ei)</t>
  </si>
  <si>
    <t>Qualified family wages excluded from definition of employment</t>
  </si>
  <si>
    <t>Qualified health plan (941 part 3 line 20)</t>
  </si>
  <si>
    <t>Credit for qualified sick and family wages (2d+2h)</t>
  </si>
  <si>
    <t>Nonrefundable portion of credit (smaller of 1l and 2i)</t>
  </si>
  <si>
    <t>Add 1b and 1c</t>
  </si>
  <si>
    <t>ER share of FICA-SS remaining (1i - 1m)</t>
  </si>
  <si>
    <t>Add 1g + 1h</t>
  </si>
  <si>
    <t>Add 1j, 1k and 1l</t>
  </si>
  <si>
    <t>Refundable portion of credit(2d-2h)</t>
  </si>
  <si>
    <t>ER share of FICA-SS (from step 1 line 1a OR step 1 line 1n)</t>
  </si>
  <si>
    <t>Nonrefundable portion of credit (smaller of 2d or 2g)</t>
  </si>
  <si>
    <t>Worksheet 3 - Credit for Qualified Sick and Family Leave Wages Taken after 3/31/21</t>
  </si>
  <si>
    <t>If you received 3121g notice enter ER share of FICA-SS</t>
  </si>
  <si>
    <t>If you received 3121g notice enter ER share of FICA-Med</t>
  </si>
  <si>
    <t>Qualified sick leave wages (Part 3 line 23)</t>
  </si>
  <si>
    <t>Qualified health plan expenses for sick wages (Part 3 line 24)</t>
  </si>
  <si>
    <t>Credit for qualified sick leave wgaes (2a + 2b + 2c + 2d + 2e)</t>
  </si>
  <si>
    <t>Qualified family leave wages (Part 3 line 26)</t>
  </si>
  <si>
    <t>Qualified health plan expenses for family wages (Part 3 line 27)</t>
  </si>
  <si>
    <t>Credit for qualified family leave wages (2g + 2h + 2i + 2j + 2k)</t>
  </si>
  <si>
    <t>Credit for qualified sick and family wages (2f + 2l)</t>
  </si>
  <si>
    <t>Q2 Only - EE retention credit (portion of Worksheet 2 line 2d)</t>
  </si>
  <si>
    <t>Nonrefundable portion of credit (Smaller of 1f or 2q)</t>
  </si>
  <si>
    <t>Refundable portion of credit (2q - 2r)</t>
  </si>
  <si>
    <t>ER share of FICA Med (1e + 1f)</t>
  </si>
  <si>
    <t>Qualified health plan expenses for Employee Retention credit Part 3 line 22</t>
  </si>
  <si>
    <t>Qualified wages for Employee Retention credit Part 3 line 21</t>
  </si>
  <si>
    <t>ER share of Medicare tax from Step 1 line 1a OR Step 1 line 1g</t>
  </si>
  <si>
    <t>Enter nonrefundable credit for sick and family leave after 3/31/21; Worksheet 3, Step 2 line 2r</t>
  </si>
  <si>
    <t>Refundable portion of credit (2d - 2h)</t>
  </si>
  <si>
    <t>Nonrefundable portion of credit (smaller of 2d and 2g)</t>
  </si>
  <si>
    <t>If you received 3121g notice, enter ER share of FICA-Med</t>
  </si>
  <si>
    <t>ER share of FICA-Med (1e + 1f)</t>
  </si>
  <si>
    <t>Nonrefundable portion of ee retention credit (Worksheet 4 Step 2, line 2h)</t>
  </si>
  <si>
    <t>Nonrefundable portion of qual sick and family leave Worksheet 3, Step 2, line 2r</t>
  </si>
  <si>
    <t>Refundable portion of credit (2a - 2g)</t>
  </si>
  <si>
    <t>Nonrefundable portion of credit (smaller of 2a or 2f)</t>
  </si>
  <si>
    <t>Nonrefundable portion of credit (from worksheet 1 step 2, line 2j)</t>
  </si>
  <si>
    <t>2a(iv)</t>
  </si>
  <si>
    <t>2a(i)</t>
  </si>
  <si>
    <t>2a(ii)</t>
  </si>
  <si>
    <t>2a(iii)</t>
  </si>
  <si>
    <t>2g(i)</t>
  </si>
  <si>
    <t>2g(ii)</t>
  </si>
  <si>
    <t>2g(iii)</t>
  </si>
  <si>
    <t>2g(iv)</t>
  </si>
  <si>
    <t>2a - 2a(i)</t>
  </si>
  <si>
    <t>2g - 2g(i)</t>
  </si>
  <si>
    <t>Qualified sick wages on line 23 but not on 5a since over FICA-ss limit</t>
  </si>
  <si>
    <t>2a(ii) - 2a(iii)</t>
  </si>
  <si>
    <t>2a(iv) * 0.062</t>
  </si>
  <si>
    <t>2a(ii) * .0145</t>
  </si>
  <si>
    <t>2g(iv) * 0.062</t>
  </si>
  <si>
    <t>2g(ii) * .0145</t>
  </si>
  <si>
    <t>2g(ii) - 2g(iii)</t>
  </si>
  <si>
    <t>Qualified family wages on line 26 but not on 5a since over FICA-ss limit</t>
  </si>
  <si>
    <t>Legend=</t>
  </si>
  <si>
    <t>Inputs from specific fields on the 941</t>
  </si>
  <si>
    <t>Calculations based on the spreadsheet inputs</t>
  </si>
  <si>
    <t>No field on the form but program will calculate</t>
  </si>
  <si>
    <t>application does not support</t>
  </si>
  <si>
    <t>if values needed for the unsupported lines then all the values calculated that flow to the 941 will have to be overwritten</t>
  </si>
  <si>
    <t>this is calculated in the code and not displayed on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</si>
</sst>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0" fillId="0" borderId="0" xfId="0" applyFill="1"/>
    <xf numFmtId="44" fontId="0" fillId="0" borderId="0" xfId="0" applyNumberFormat="1" applyFill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4" fontId="0" fillId="3" borderId="0" xfId="0" applyNumberFormat="1" applyFill="1"/>
    <xf numFmtId="44" fontId="2" fillId="3" borderId="0" xfId="0" applyNumberFormat="1" applyFont="1" applyFill="1"/>
    <xf numFmtId="44" fontId="0" fillId="3" borderId="0" xfId="1" applyNumberFormat="1" applyFont="1" applyFill="1"/>
    <xf numFmtId="44" fontId="0" fillId="5" borderId="0" xfId="0" applyNumberFormat="1" applyFill="1"/>
    <xf numFmtId="44" fontId="0" fillId="6" borderId="0" xfId="0" applyNumberFormat="1" applyFill="1"/>
    <xf numFmtId="0" fontId="6" fillId="0" borderId="0" xfId="0" applyFont="1" applyFill="1"/>
    <xf numFmtId="44" fontId="5" fillId="3" borderId="0" xfId="0" applyNumberFormat="1" applyFont="1" applyFill="1"/>
    <xf numFmtId="0" fontId="6" fillId="0" borderId="0" xfId="0" applyFont="1" applyFill="1" applyAlignment="1">
      <alignment wrapText="1"/>
    </xf>
    <xf numFmtId="44" fontId="0" fillId="7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795C-B83E-4764-A134-45C15B6178A9}">
  <dimension ref="A1:F36"/>
  <sheetViews>
    <sheetView topLeftCell="A9" workbookViewId="0">
      <selection activeCell="B13" sqref="B13"/>
    </sheetView>
  </sheetViews>
  <sheetFormatPr defaultRowHeight="15" x14ac:dyDescent="0.25"/>
  <cols>
    <col min="2" max="2" width="60.140625" customWidth="1"/>
    <col min="3" max="4" width="11.5703125" bestFit="1" customWidth="1"/>
    <col min="5" max="5" width="26.85546875" bestFit="1" customWidth="1"/>
    <col min="6" max="6" width="43.42578125" bestFit="1" customWidth="1"/>
  </cols>
  <sheetData>
    <row r="1" spans="1:6" x14ac:dyDescent="0.25">
      <c r="A1" t="s">
        <v>177</v>
      </c>
      <c r="B1" s="19" t="s">
        <v>178</v>
      </c>
      <c r="C1" s="11" t="s">
        <v>179</v>
      </c>
      <c r="D1" s="11"/>
      <c r="E1" s="11"/>
      <c r="F1" s="12" t="s">
        <v>180</v>
      </c>
    </row>
    <row r="2" spans="1:6" x14ac:dyDescent="0.25">
      <c r="A2" s="9" t="s">
        <v>107</v>
      </c>
      <c r="B2" s="9"/>
      <c r="C2" s="9"/>
      <c r="D2" s="9"/>
    </row>
    <row r="3" spans="1:6" x14ac:dyDescent="0.25">
      <c r="A3" t="s">
        <v>0</v>
      </c>
      <c r="B3" s="5" t="s">
        <v>58</v>
      </c>
      <c r="C3" s="13" t="s">
        <v>2</v>
      </c>
      <c r="D3" s="13" t="s">
        <v>3</v>
      </c>
    </row>
    <row r="4" spans="1:6" x14ac:dyDescent="0.25">
      <c r="A4" t="s">
        <v>1</v>
      </c>
      <c r="B4" t="s">
        <v>4</v>
      </c>
      <c r="C4" s="19">
        <v>0</v>
      </c>
      <c r="D4" s="1"/>
    </row>
    <row r="5" spans="1:6" x14ac:dyDescent="0.25">
      <c r="A5" t="s">
        <v>7</v>
      </c>
      <c r="B5" t="s">
        <v>5</v>
      </c>
      <c r="C5" s="19">
        <v>0</v>
      </c>
      <c r="D5" s="1"/>
    </row>
    <row r="6" spans="1:6" x14ac:dyDescent="0.25">
      <c r="A6" t="s">
        <v>8</v>
      </c>
      <c r="B6" t="s">
        <v>6</v>
      </c>
      <c r="C6" s="16">
        <f>C4+C5</f>
        <v>0</v>
      </c>
      <c r="D6" s="1"/>
    </row>
    <row r="7" spans="1:6" x14ac:dyDescent="0.25">
      <c r="A7" t="s">
        <v>9</v>
      </c>
      <c r="B7" t="s">
        <v>10</v>
      </c>
      <c r="C7" s="16">
        <f>C6*0.5</f>
        <v>0</v>
      </c>
      <c r="D7" s="1"/>
    </row>
    <row r="8" spans="1:6" ht="45" x14ac:dyDescent="0.25">
      <c r="A8" t="s">
        <v>11</v>
      </c>
      <c r="B8" s="15" t="s">
        <v>102</v>
      </c>
      <c r="C8" s="3">
        <v>0</v>
      </c>
      <c r="D8" s="1"/>
      <c r="E8" s="14" t="s">
        <v>181</v>
      </c>
      <c r="F8" s="15" t="s">
        <v>182</v>
      </c>
    </row>
    <row r="9" spans="1:6" x14ac:dyDescent="0.25">
      <c r="A9" t="s">
        <v>13</v>
      </c>
      <c r="B9" t="s">
        <v>14</v>
      </c>
      <c r="C9" s="16">
        <f>C7-C8</f>
        <v>0</v>
      </c>
      <c r="D9" s="1"/>
    </row>
    <row r="10" spans="1:6" x14ac:dyDescent="0.25">
      <c r="A10" t="s">
        <v>15</v>
      </c>
      <c r="B10" s="14" t="s">
        <v>103</v>
      </c>
      <c r="C10" s="3">
        <v>0</v>
      </c>
      <c r="D10" s="1"/>
      <c r="E10" s="14" t="s">
        <v>181</v>
      </c>
    </row>
    <row r="11" spans="1:6" x14ac:dyDescent="0.25">
      <c r="A11" t="s">
        <v>16</v>
      </c>
      <c r="B11" t="s">
        <v>17</v>
      </c>
      <c r="C11" s="1"/>
      <c r="D11" s="16">
        <f>C9+C10</f>
        <v>0</v>
      </c>
    </row>
    <row r="12" spans="1:6" x14ac:dyDescent="0.25">
      <c r="A12" t="s">
        <v>18</v>
      </c>
      <c r="B12" t="s">
        <v>19</v>
      </c>
      <c r="C12" s="19">
        <v>0</v>
      </c>
      <c r="D12" s="1"/>
    </row>
    <row r="13" spans="1:6" x14ac:dyDescent="0.25">
      <c r="A13" t="s">
        <v>20</v>
      </c>
      <c r="B13" s="14" t="s">
        <v>104</v>
      </c>
      <c r="C13" s="3">
        <v>0</v>
      </c>
      <c r="D13" s="1"/>
      <c r="E13" s="14" t="s">
        <v>181</v>
      </c>
    </row>
    <row r="14" spans="1:6" x14ac:dyDescent="0.25">
      <c r="A14" s="2" t="s">
        <v>49</v>
      </c>
      <c r="B14" s="21" t="s">
        <v>50</v>
      </c>
      <c r="C14" s="3">
        <v>0</v>
      </c>
      <c r="D14" s="3"/>
      <c r="E14" s="14" t="s">
        <v>181</v>
      </c>
    </row>
    <row r="15" spans="1:6" x14ac:dyDescent="0.25">
      <c r="A15" t="s">
        <v>21</v>
      </c>
      <c r="B15" t="s">
        <v>111</v>
      </c>
      <c r="C15" s="1"/>
      <c r="D15" s="16">
        <f>C12+C13+C14</f>
        <v>0</v>
      </c>
    </row>
    <row r="16" spans="1:6" x14ac:dyDescent="0.25">
      <c r="A16" t="s">
        <v>22</v>
      </c>
      <c r="B16" t="s">
        <v>108</v>
      </c>
      <c r="C16" s="1"/>
      <c r="D16" s="17">
        <f>D11-D15</f>
        <v>0</v>
      </c>
    </row>
    <row r="17" spans="1:5" x14ac:dyDescent="0.25">
      <c r="C17" s="1"/>
      <c r="D17" s="1"/>
    </row>
    <row r="18" spans="1:5" x14ac:dyDescent="0.25">
      <c r="A18" t="s">
        <v>23</v>
      </c>
      <c r="B18" s="5" t="s">
        <v>65</v>
      </c>
      <c r="C18" s="1"/>
      <c r="D18" s="1"/>
    </row>
    <row r="19" spans="1:5" x14ac:dyDescent="0.25">
      <c r="A19" t="s">
        <v>24</v>
      </c>
      <c r="B19" t="s">
        <v>113</v>
      </c>
      <c r="C19" s="19">
        <v>400</v>
      </c>
      <c r="D19" s="1"/>
    </row>
    <row r="20" spans="1:5" ht="45" x14ac:dyDescent="0.25">
      <c r="A20" t="s">
        <v>25</v>
      </c>
      <c r="B20" t="s">
        <v>114</v>
      </c>
      <c r="C20" s="20">
        <v>0</v>
      </c>
      <c r="D20" s="1"/>
      <c r="E20" s="4" t="s">
        <v>183</v>
      </c>
    </row>
    <row r="21" spans="1:5" x14ac:dyDescent="0.25">
      <c r="A21" t="s">
        <v>26</v>
      </c>
      <c r="B21" t="s">
        <v>112</v>
      </c>
      <c r="C21" s="16">
        <f>C19+C20</f>
        <v>400</v>
      </c>
      <c r="D21" s="1"/>
    </row>
    <row r="22" spans="1:5" x14ac:dyDescent="0.25">
      <c r="A22" s="2" t="s">
        <v>47</v>
      </c>
      <c r="B22" s="21" t="s">
        <v>115</v>
      </c>
      <c r="C22" s="3">
        <v>0</v>
      </c>
      <c r="D22" s="3"/>
      <c r="E22" s="14" t="s">
        <v>181</v>
      </c>
    </row>
    <row r="23" spans="1:5" x14ac:dyDescent="0.25">
      <c r="A23" t="s">
        <v>27</v>
      </c>
      <c r="B23" t="s">
        <v>116</v>
      </c>
      <c r="C23" s="19">
        <v>0</v>
      </c>
      <c r="D23" s="1"/>
    </row>
    <row r="24" spans="1:5" x14ac:dyDescent="0.25">
      <c r="A24" t="s">
        <v>28</v>
      </c>
      <c r="B24" t="s">
        <v>45</v>
      </c>
      <c r="C24" s="18">
        <f>C21*0.0145</f>
        <v>5.8000000000000007</v>
      </c>
      <c r="D24" s="1"/>
    </row>
    <row r="25" spans="1:5" x14ac:dyDescent="0.25">
      <c r="A25" t="s">
        <v>29</v>
      </c>
      <c r="B25" t="s">
        <v>117</v>
      </c>
      <c r="C25" s="1"/>
      <c r="D25" s="18">
        <f>C21+C22+C23+C24</f>
        <v>405.8</v>
      </c>
    </row>
    <row r="26" spans="1:5" x14ac:dyDescent="0.25">
      <c r="A26" t="s">
        <v>30</v>
      </c>
      <c r="B26" t="s">
        <v>118</v>
      </c>
      <c r="C26" s="19">
        <v>66.67</v>
      </c>
      <c r="D26" s="1"/>
    </row>
    <row r="27" spans="1:5" ht="45" x14ac:dyDescent="0.25">
      <c r="A27" t="s">
        <v>31</v>
      </c>
      <c r="B27" t="s">
        <v>119</v>
      </c>
      <c r="C27" s="20">
        <v>0</v>
      </c>
      <c r="D27" s="1"/>
      <c r="E27" s="4" t="s">
        <v>183</v>
      </c>
    </row>
    <row r="28" spans="1:5" x14ac:dyDescent="0.25">
      <c r="A28" t="s">
        <v>32</v>
      </c>
      <c r="B28" t="s">
        <v>120</v>
      </c>
      <c r="C28" s="16">
        <f>C26+C27</f>
        <v>66.67</v>
      </c>
      <c r="D28" s="1"/>
    </row>
    <row r="29" spans="1:5" x14ac:dyDescent="0.25">
      <c r="A29" s="2" t="s">
        <v>48</v>
      </c>
      <c r="B29" s="21" t="s">
        <v>121</v>
      </c>
      <c r="C29" s="3">
        <v>0</v>
      </c>
      <c r="D29" s="3"/>
      <c r="E29" s="14" t="s">
        <v>181</v>
      </c>
    </row>
    <row r="30" spans="1:5" x14ac:dyDescent="0.25">
      <c r="A30" t="s">
        <v>33</v>
      </c>
      <c r="B30" t="s">
        <v>122</v>
      </c>
      <c r="C30" s="19">
        <v>0</v>
      </c>
      <c r="D30" s="1"/>
    </row>
    <row r="31" spans="1:5" x14ac:dyDescent="0.25">
      <c r="A31" t="s">
        <v>34</v>
      </c>
      <c r="B31" t="s">
        <v>35</v>
      </c>
      <c r="C31" s="16">
        <f>C28*0.0145</f>
        <v>0.9667150000000001</v>
      </c>
      <c r="D31" s="1"/>
    </row>
    <row r="32" spans="1:5" x14ac:dyDescent="0.25">
      <c r="A32" t="s">
        <v>36</v>
      </c>
      <c r="B32" t="s">
        <v>109</v>
      </c>
      <c r="C32" s="1"/>
      <c r="D32" s="16">
        <f>C28+C29+C30+C31</f>
        <v>67.636714999999995</v>
      </c>
    </row>
    <row r="33" spans="1:5" x14ac:dyDescent="0.25">
      <c r="A33" t="s">
        <v>37</v>
      </c>
      <c r="B33" t="s">
        <v>123</v>
      </c>
      <c r="C33" s="1"/>
      <c r="D33" s="16">
        <f>D25+D32</f>
        <v>473.43671499999999</v>
      </c>
    </row>
    <row r="34" spans="1:5" x14ac:dyDescent="0.25">
      <c r="A34" t="s">
        <v>38</v>
      </c>
      <c r="B34" t="s">
        <v>124</v>
      </c>
      <c r="C34" s="1"/>
      <c r="D34" s="16">
        <f>MIN(D16,D33)</f>
        <v>0</v>
      </c>
      <c r="E34" t="s">
        <v>39</v>
      </c>
    </row>
    <row r="35" spans="1:5" x14ac:dyDescent="0.25">
      <c r="A35" t="s">
        <v>40</v>
      </c>
      <c r="B35" t="s">
        <v>110</v>
      </c>
      <c r="C35" s="1"/>
      <c r="D35" s="16">
        <f>D33-D34</f>
        <v>473.43671499999999</v>
      </c>
      <c r="E35" t="s">
        <v>41</v>
      </c>
    </row>
    <row r="36" spans="1:5" x14ac:dyDescent="0.25">
      <c r="C36" s="1"/>
      <c r="D36" s="1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0EE3-B341-4E01-9AE3-CFA91BBB5D8E}">
  <dimension ref="A1:F28"/>
  <sheetViews>
    <sheetView workbookViewId="0">
      <selection activeCell="B14" sqref="B14"/>
    </sheetView>
  </sheetViews>
  <sheetFormatPr defaultRowHeight="15" x14ac:dyDescent="0.25"/>
  <cols>
    <col min="2" max="2" width="53" bestFit="1" customWidth="1"/>
    <col min="3" max="3" width="12.28515625" customWidth="1"/>
    <col min="4" max="4" width="12" customWidth="1"/>
    <col min="5" max="5" width="31.5703125" bestFit="1" customWidth="1"/>
    <col min="6" max="6" width="43.42578125" bestFit="1" customWidth="1"/>
  </cols>
  <sheetData>
    <row r="1" spans="1:6" x14ac:dyDescent="0.25">
      <c r="A1" t="s">
        <v>177</v>
      </c>
      <c r="B1" s="10" t="s">
        <v>178</v>
      </c>
      <c r="C1" s="11" t="s">
        <v>179</v>
      </c>
      <c r="D1" s="11"/>
      <c r="E1" s="11"/>
      <c r="F1" s="12" t="s">
        <v>180</v>
      </c>
    </row>
    <row r="2" spans="1:6" x14ac:dyDescent="0.25">
      <c r="A2" s="9" t="s">
        <v>54</v>
      </c>
      <c r="B2" s="9"/>
      <c r="C2" s="9"/>
      <c r="D2" s="9"/>
    </row>
    <row r="3" spans="1:6" x14ac:dyDescent="0.25">
      <c r="A3" t="s">
        <v>0</v>
      </c>
      <c r="B3" s="5" t="s">
        <v>58</v>
      </c>
      <c r="C3" s="6" t="s">
        <v>2</v>
      </c>
      <c r="D3" s="6" t="s">
        <v>3</v>
      </c>
    </row>
    <row r="4" spans="1:6" ht="45" x14ac:dyDescent="0.25">
      <c r="A4" t="s">
        <v>1</v>
      </c>
      <c r="B4" s="4" t="s">
        <v>57</v>
      </c>
      <c r="C4" s="1"/>
      <c r="D4" s="16">
        <f>'941 Worksheet 1'!D16</f>
        <v>0</v>
      </c>
    </row>
    <row r="5" spans="1:6" x14ac:dyDescent="0.25">
      <c r="A5" t="s">
        <v>7</v>
      </c>
      <c r="B5" t="s">
        <v>4</v>
      </c>
      <c r="C5" s="19">
        <v>0</v>
      </c>
      <c r="D5" s="1"/>
    </row>
    <row r="6" spans="1:6" x14ac:dyDescent="0.25">
      <c r="A6" t="s">
        <v>8</v>
      </c>
      <c r="B6" t="s">
        <v>5</v>
      </c>
      <c r="C6" s="19">
        <v>0</v>
      </c>
      <c r="D6" s="1"/>
    </row>
    <row r="7" spans="1:6" x14ac:dyDescent="0.25">
      <c r="A7" t="s">
        <v>9</v>
      </c>
      <c r="B7" t="s">
        <v>125</v>
      </c>
      <c r="C7" s="16">
        <f>C5+C6</f>
        <v>0</v>
      </c>
      <c r="D7" s="1"/>
    </row>
    <row r="8" spans="1:6" x14ac:dyDescent="0.25">
      <c r="A8" t="s">
        <v>11</v>
      </c>
      <c r="B8" t="s">
        <v>105</v>
      </c>
      <c r="C8" s="16">
        <f>C7*0.5</f>
        <v>0</v>
      </c>
      <c r="D8" s="1"/>
    </row>
    <row r="9" spans="1:6" x14ac:dyDescent="0.25">
      <c r="A9" t="s">
        <v>13</v>
      </c>
      <c r="B9" s="14" t="s">
        <v>12</v>
      </c>
      <c r="C9" s="3">
        <v>0</v>
      </c>
      <c r="D9" s="1"/>
      <c r="E9" s="14" t="s">
        <v>181</v>
      </c>
    </row>
    <row r="10" spans="1:6" x14ac:dyDescent="0.25">
      <c r="A10" t="s">
        <v>15</v>
      </c>
      <c r="B10" t="s">
        <v>106</v>
      </c>
      <c r="C10" s="16">
        <f>C8-C9</f>
        <v>0</v>
      </c>
      <c r="D10" s="1"/>
    </row>
    <row r="11" spans="1:6" x14ac:dyDescent="0.25">
      <c r="A11" t="s">
        <v>16</v>
      </c>
      <c r="B11" s="14" t="s">
        <v>133</v>
      </c>
      <c r="C11" s="3">
        <v>0</v>
      </c>
      <c r="D11" s="1"/>
      <c r="E11" s="14" t="s">
        <v>181</v>
      </c>
    </row>
    <row r="12" spans="1:6" x14ac:dyDescent="0.25">
      <c r="A12" t="s">
        <v>18</v>
      </c>
      <c r="B12" t="s">
        <v>127</v>
      </c>
      <c r="C12" s="1"/>
      <c r="D12" s="16">
        <f>C10+C11</f>
        <v>0</v>
      </c>
    </row>
    <row r="13" spans="1:6" x14ac:dyDescent="0.25">
      <c r="A13" t="s">
        <v>20</v>
      </c>
      <c r="B13" t="s">
        <v>19</v>
      </c>
      <c r="C13" s="19">
        <v>0</v>
      </c>
      <c r="D13" s="1"/>
    </row>
    <row r="14" spans="1:6" x14ac:dyDescent="0.25">
      <c r="A14" t="s">
        <v>21</v>
      </c>
      <c r="B14" s="14" t="s">
        <v>104</v>
      </c>
      <c r="C14" s="3">
        <v>0</v>
      </c>
      <c r="D14" s="1"/>
      <c r="E14" s="14" t="s">
        <v>181</v>
      </c>
    </row>
    <row r="15" spans="1:6" x14ac:dyDescent="0.25">
      <c r="A15" t="s">
        <v>22</v>
      </c>
      <c r="B15" s="21" t="s">
        <v>50</v>
      </c>
      <c r="C15" s="3">
        <v>0</v>
      </c>
      <c r="D15" s="3"/>
      <c r="E15" s="14" t="s">
        <v>181</v>
      </c>
    </row>
    <row r="16" spans="1:6" x14ac:dyDescent="0.25">
      <c r="A16" t="s">
        <v>55</v>
      </c>
      <c r="B16" t="s">
        <v>128</v>
      </c>
      <c r="C16" s="1"/>
      <c r="D16" s="16">
        <f>C13+C14+C15</f>
        <v>0</v>
      </c>
    </row>
    <row r="17" spans="1:5" x14ac:dyDescent="0.25">
      <c r="A17" t="s">
        <v>56</v>
      </c>
      <c r="B17" t="s">
        <v>126</v>
      </c>
      <c r="C17" s="1"/>
      <c r="D17" s="17">
        <f>D12-D16</f>
        <v>0</v>
      </c>
    </row>
    <row r="19" spans="1:5" x14ac:dyDescent="0.25">
      <c r="A19" t="s">
        <v>23</v>
      </c>
      <c r="B19" s="5" t="s">
        <v>59</v>
      </c>
    </row>
    <row r="20" spans="1:5" x14ac:dyDescent="0.25">
      <c r="A20" t="s">
        <v>24</v>
      </c>
      <c r="B20" t="s">
        <v>60</v>
      </c>
      <c r="C20" s="19">
        <v>0</v>
      </c>
    </row>
    <row r="21" spans="1:5" x14ac:dyDescent="0.25">
      <c r="A21" t="s">
        <v>27</v>
      </c>
      <c r="B21" t="s">
        <v>42</v>
      </c>
      <c r="C21" s="19">
        <v>0</v>
      </c>
      <c r="D21" s="1"/>
    </row>
    <row r="22" spans="1:5" x14ac:dyDescent="0.25">
      <c r="A22" t="s">
        <v>28</v>
      </c>
      <c r="B22" t="s">
        <v>61</v>
      </c>
      <c r="C22" s="16">
        <f>C20+C21</f>
        <v>0</v>
      </c>
      <c r="D22" s="1"/>
    </row>
    <row r="23" spans="1:5" x14ac:dyDescent="0.25">
      <c r="A23" t="s">
        <v>29</v>
      </c>
      <c r="B23" t="s">
        <v>62</v>
      </c>
      <c r="C23" s="1"/>
      <c r="D23" s="16">
        <f>C22*0.7</f>
        <v>0</v>
      </c>
    </row>
    <row r="24" spans="1:5" x14ac:dyDescent="0.25">
      <c r="A24" t="s">
        <v>30</v>
      </c>
      <c r="B24" t="s">
        <v>130</v>
      </c>
      <c r="C24" s="16">
        <f>MAX(D4,D17)</f>
        <v>0</v>
      </c>
      <c r="D24" s="1"/>
    </row>
    <row r="25" spans="1:5" ht="30" x14ac:dyDescent="0.25">
      <c r="A25" t="s">
        <v>33</v>
      </c>
      <c r="B25" s="4" t="s">
        <v>158</v>
      </c>
      <c r="C25" s="16">
        <f>'941 Worksheet 1'!D34</f>
        <v>0</v>
      </c>
      <c r="D25" s="1"/>
    </row>
    <row r="26" spans="1:5" x14ac:dyDescent="0.25">
      <c r="A26" t="s">
        <v>34</v>
      </c>
      <c r="B26" t="s">
        <v>63</v>
      </c>
      <c r="C26" s="1"/>
      <c r="D26" s="16">
        <f>C24-C25</f>
        <v>0</v>
      </c>
    </row>
    <row r="27" spans="1:5" x14ac:dyDescent="0.25">
      <c r="A27" t="s">
        <v>36</v>
      </c>
      <c r="B27" t="s">
        <v>131</v>
      </c>
      <c r="C27" s="1"/>
      <c r="D27" s="17">
        <f>MIN(D23,D26)</f>
        <v>0</v>
      </c>
      <c r="E27" t="s">
        <v>43</v>
      </c>
    </row>
    <row r="28" spans="1:5" x14ac:dyDescent="0.25">
      <c r="A28" t="s">
        <v>37</v>
      </c>
      <c r="B28" t="s">
        <v>129</v>
      </c>
      <c r="C28" s="1"/>
      <c r="D28" s="17">
        <f>D23-D27</f>
        <v>0</v>
      </c>
      <c r="E28" t="s">
        <v>44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F8FF-B04F-4A77-BF66-2818018B6C6E}">
  <dimension ref="A1:F38"/>
  <sheetViews>
    <sheetView workbookViewId="0">
      <selection activeCell="B4" sqref="B4"/>
    </sheetView>
  </sheetViews>
  <sheetFormatPr defaultRowHeight="15" x14ac:dyDescent="0.25"/>
  <cols>
    <col min="2" max="2" width="56.42578125" customWidth="1"/>
    <col min="3" max="3" width="11.5703125" bestFit="1" customWidth="1"/>
    <col min="4" max="4" width="11.28515625" bestFit="1" customWidth="1"/>
    <col min="5" max="5" width="26.85546875" bestFit="1" customWidth="1"/>
    <col min="6" max="6" width="43.42578125" bestFit="1" customWidth="1"/>
  </cols>
  <sheetData>
    <row r="1" spans="1:6" x14ac:dyDescent="0.25">
      <c r="A1" t="s">
        <v>177</v>
      </c>
      <c r="B1" s="10" t="s">
        <v>178</v>
      </c>
      <c r="C1" s="11" t="s">
        <v>179</v>
      </c>
      <c r="D1" s="11"/>
      <c r="E1" s="11"/>
      <c r="F1" s="12" t="s">
        <v>180</v>
      </c>
    </row>
    <row r="2" spans="1:6" x14ac:dyDescent="0.25">
      <c r="A2" s="9" t="s">
        <v>132</v>
      </c>
      <c r="B2" s="9"/>
      <c r="C2" s="9"/>
      <c r="D2" s="9"/>
    </row>
    <row r="3" spans="1:6" x14ac:dyDescent="0.25">
      <c r="A3" t="s">
        <v>0</v>
      </c>
      <c r="B3" s="5" t="s">
        <v>51</v>
      </c>
      <c r="C3" s="6" t="s">
        <v>2</v>
      </c>
      <c r="D3" s="6" t="s">
        <v>3</v>
      </c>
    </row>
    <row r="4" spans="1:6" x14ac:dyDescent="0.25">
      <c r="A4" t="s">
        <v>1</v>
      </c>
      <c r="B4" s="4" t="s">
        <v>83</v>
      </c>
      <c r="C4" s="19">
        <v>0</v>
      </c>
      <c r="D4" s="1"/>
    </row>
    <row r="5" spans="1:6" x14ac:dyDescent="0.25">
      <c r="A5" t="s">
        <v>7</v>
      </c>
      <c r="B5" t="s">
        <v>46</v>
      </c>
      <c r="C5" s="16">
        <f>C4*0.5</f>
        <v>0</v>
      </c>
      <c r="D5" s="1"/>
    </row>
    <row r="6" spans="1:6" x14ac:dyDescent="0.25">
      <c r="A6" t="s">
        <v>8</v>
      </c>
      <c r="B6" s="14" t="s">
        <v>12</v>
      </c>
      <c r="C6" s="1">
        <v>0</v>
      </c>
      <c r="D6" s="1"/>
      <c r="E6" s="14" t="s">
        <v>181</v>
      </c>
    </row>
    <row r="7" spans="1:6" x14ac:dyDescent="0.25">
      <c r="A7" t="s">
        <v>9</v>
      </c>
      <c r="B7" t="s">
        <v>52</v>
      </c>
      <c r="C7" s="22">
        <f>C5-C6</f>
        <v>0</v>
      </c>
      <c r="D7" s="1"/>
    </row>
    <row r="8" spans="1:6" x14ac:dyDescent="0.25">
      <c r="A8" t="s">
        <v>11</v>
      </c>
      <c r="B8" s="14" t="s">
        <v>134</v>
      </c>
      <c r="C8" s="3">
        <v>0</v>
      </c>
      <c r="D8" s="1"/>
      <c r="E8" s="14" t="s">
        <v>181</v>
      </c>
    </row>
    <row r="9" spans="1:6" x14ac:dyDescent="0.25">
      <c r="A9" t="s">
        <v>13</v>
      </c>
      <c r="B9" t="s">
        <v>53</v>
      </c>
      <c r="C9" s="1"/>
      <c r="D9" s="16">
        <f>C7+C8</f>
        <v>0</v>
      </c>
    </row>
    <row r="11" spans="1:6" x14ac:dyDescent="0.25">
      <c r="A11" t="s">
        <v>23</v>
      </c>
      <c r="B11" s="5" t="s">
        <v>64</v>
      </c>
    </row>
    <row r="12" spans="1:6" x14ac:dyDescent="0.25">
      <c r="A12" t="s">
        <v>24</v>
      </c>
      <c r="B12" t="s">
        <v>135</v>
      </c>
      <c r="C12" s="19">
        <v>0</v>
      </c>
      <c r="D12" s="1"/>
    </row>
    <row r="13" spans="1:6" ht="30" x14ac:dyDescent="0.25">
      <c r="A13" t="s">
        <v>160</v>
      </c>
      <c r="B13" s="23" t="s">
        <v>115</v>
      </c>
      <c r="C13" s="1">
        <v>0</v>
      </c>
      <c r="D13" s="1"/>
      <c r="E13" s="14" t="s">
        <v>181</v>
      </c>
    </row>
    <row r="14" spans="1:6" x14ac:dyDescent="0.25">
      <c r="A14" t="s">
        <v>161</v>
      </c>
      <c r="B14" s="4" t="s">
        <v>167</v>
      </c>
      <c r="C14" s="16">
        <f>C12-C13</f>
        <v>0</v>
      </c>
      <c r="D14" s="1"/>
    </row>
    <row r="15" spans="1:6" ht="30" x14ac:dyDescent="0.25">
      <c r="A15" t="s">
        <v>162</v>
      </c>
      <c r="B15" s="4" t="s">
        <v>169</v>
      </c>
      <c r="C15" s="24">
        <v>0</v>
      </c>
      <c r="D15" s="1"/>
    </row>
    <row r="16" spans="1:6" x14ac:dyDescent="0.25">
      <c r="A16" t="s">
        <v>159</v>
      </c>
      <c r="B16" s="4" t="s">
        <v>170</v>
      </c>
      <c r="C16" s="16">
        <f>C14-C15</f>
        <v>0</v>
      </c>
      <c r="D16" s="1"/>
    </row>
    <row r="17" spans="1:5" x14ac:dyDescent="0.25">
      <c r="A17" t="s">
        <v>27</v>
      </c>
      <c r="B17" t="s">
        <v>136</v>
      </c>
      <c r="C17" s="19">
        <v>0</v>
      </c>
      <c r="D17" s="1"/>
    </row>
    <row r="18" spans="1:5" x14ac:dyDescent="0.25">
      <c r="A18" t="s">
        <v>28</v>
      </c>
      <c r="B18" t="s">
        <v>74</v>
      </c>
      <c r="C18" s="19">
        <v>0</v>
      </c>
      <c r="D18" s="1"/>
    </row>
    <row r="19" spans="1:5" x14ac:dyDescent="0.25">
      <c r="A19" t="s">
        <v>29</v>
      </c>
      <c r="B19" t="s">
        <v>171</v>
      </c>
      <c r="C19" s="16">
        <f>C16*0.062</f>
        <v>0</v>
      </c>
      <c r="D19" s="1"/>
    </row>
    <row r="20" spans="1:5" x14ac:dyDescent="0.25">
      <c r="A20" t="s">
        <v>30</v>
      </c>
      <c r="B20" t="s">
        <v>172</v>
      </c>
      <c r="C20" s="16">
        <f>C14*0.0145</f>
        <v>0</v>
      </c>
      <c r="D20" s="1"/>
    </row>
    <row r="21" spans="1:5" x14ac:dyDescent="0.25">
      <c r="A21" t="s">
        <v>33</v>
      </c>
      <c r="B21" t="s">
        <v>137</v>
      </c>
      <c r="C21" s="1"/>
      <c r="D21" s="16">
        <f>C12+C17+C18+C19+C20</f>
        <v>0</v>
      </c>
    </row>
    <row r="22" spans="1:5" x14ac:dyDescent="0.25">
      <c r="A22" t="s">
        <v>34</v>
      </c>
      <c r="B22" t="s">
        <v>138</v>
      </c>
      <c r="C22" s="19">
        <v>0</v>
      </c>
      <c r="D22" s="1"/>
    </row>
    <row r="23" spans="1:5" ht="30" x14ac:dyDescent="0.25">
      <c r="A23" t="s">
        <v>163</v>
      </c>
      <c r="B23" s="23" t="s">
        <v>121</v>
      </c>
      <c r="C23" s="1">
        <v>0</v>
      </c>
      <c r="D23" s="1"/>
      <c r="E23" s="14" t="s">
        <v>181</v>
      </c>
    </row>
    <row r="24" spans="1:5" x14ac:dyDescent="0.25">
      <c r="A24" t="s">
        <v>164</v>
      </c>
      <c r="B24" s="4" t="s">
        <v>168</v>
      </c>
      <c r="C24" s="16">
        <f>C22-C23</f>
        <v>0</v>
      </c>
      <c r="D24" s="1"/>
    </row>
    <row r="25" spans="1:5" ht="30" x14ac:dyDescent="0.25">
      <c r="A25" t="s">
        <v>165</v>
      </c>
      <c r="B25" s="4" t="s">
        <v>176</v>
      </c>
      <c r="C25" s="24">
        <v>0</v>
      </c>
      <c r="D25" s="1"/>
    </row>
    <row r="26" spans="1:5" x14ac:dyDescent="0.25">
      <c r="A26" t="s">
        <v>166</v>
      </c>
      <c r="B26" s="4" t="s">
        <v>175</v>
      </c>
      <c r="C26" s="16">
        <f>C24-C25</f>
        <v>0</v>
      </c>
      <c r="D26" s="1"/>
    </row>
    <row r="27" spans="1:5" x14ac:dyDescent="0.25">
      <c r="A27" t="s">
        <v>36</v>
      </c>
      <c r="B27" t="s">
        <v>139</v>
      </c>
      <c r="C27" s="19">
        <v>0</v>
      </c>
      <c r="D27" s="1"/>
    </row>
    <row r="28" spans="1:5" x14ac:dyDescent="0.25">
      <c r="A28" t="s">
        <v>37</v>
      </c>
      <c r="B28" t="s">
        <v>75</v>
      </c>
      <c r="C28" s="19">
        <v>0</v>
      </c>
      <c r="D28" s="1"/>
    </row>
    <row r="29" spans="1:5" x14ac:dyDescent="0.25">
      <c r="A29" t="s">
        <v>38</v>
      </c>
      <c r="B29" t="s">
        <v>173</v>
      </c>
      <c r="C29" s="16">
        <f>C26*0.062</f>
        <v>0</v>
      </c>
      <c r="D29" s="1"/>
    </row>
    <row r="30" spans="1:5" x14ac:dyDescent="0.25">
      <c r="A30" t="s">
        <v>40</v>
      </c>
      <c r="B30" t="s">
        <v>174</v>
      </c>
      <c r="C30" s="16">
        <f>C24*0.0145</f>
        <v>0</v>
      </c>
      <c r="D30" s="1"/>
    </row>
    <row r="31" spans="1:5" x14ac:dyDescent="0.25">
      <c r="A31" t="s">
        <v>66</v>
      </c>
      <c r="B31" t="s">
        <v>140</v>
      </c>
      <c r="C31" s="1"/>
      <c r="D31" s="16">
        <f>C22+C27+C28+C29+C30</f>
        <v>0</v>
      </c>
    </row>
    <row r="32" spans="1:5" x14ac:dyDescent="0.25">
      <c r="A32" t="s">
        <v>67</v>
      </c>
      <c r="B32" t="s">
        <v>141</v>
      </c>
      <c r="C32" s="1"/>
      <c r="D32" s="16">
        <f>D21+D31</f>
        <v>0</v>
      </c>
    </row>
    <row r="33" spans="1:5" x14ac:dyDescent="0.25">
      <c r="A33" t="s">
        <v>68</v>
      </c>
      <c r="B33" s="14" t="s">
        <v>142</v>
      </c>
      <c r="C33" s="3">
        <v>0</v>
      </c>
      <c r="D33" s="1"/>
      <c r="E33" s="14" t="s">
        <v>181</v>
      </c>
    </row>
    <row r="34" spans="1:5" x14ac:dyDescent="0.25">
      <c r="A34" t="s">
        <v>69</v>
      </c>
      <c r="B34" s="14" t="s">
        <v>76</v>
      </c>
      <c r="C34" s="3">
        <v>0</v>
      </c>
      <c r="D34" s="1"/>
      <c r="E34" s="14" t="s">
        <v>181</v>
      </c>
    </row>
    <row r="35" spans="1:5" x14ac:dyDescent="0.25">
      <c r="A35" t="s">
        <v>70</v>
      </c>
      <c r="B35" t="s">
        <v>77</v>
      </c>
      <c r="C35" s="16">
        <f>C33+C34</f>
        <v>0</v>
      </c>
      <c r="D35" s="1"/>
    </row>
    <row r="36" spans="1:5" x14ac:dyDescent="0.25">
      <c r="A36" t="s">
        <v>71</v>
      </c>
      <c r="B36" t="s">
        <v>80</v>
      </c>
      <c r="C36" s="1"/>
      <c r="D36" s="16">
        <f>D32-C35</f>
        <v>0</v>
      </c>
    </row>
    <row r="37" spans="1:5" x14ac:dyDescent="0.25">
      <c r="A37" t="s">
        <v>72</v>
      </c>
      <c r="B37" t="s">
        <v>143</v>
      </c>
      <c r="C37" s="1"/>
      <c r="D37" s="17">
        <f>MIN(D9,D36)</f>
        <v>0</v>
      </c>
      <c r="E37" t="s">
        <v>78</v>
      </c>
    </row>
    <row r="38" spans="1:5" x14ac:dyDescent="0.25">
      <c r="A38" t="s">
        <v>73</v>
      </c>
      <c r="B38" t="s">
        <v>144</v>
      </c>
      <c r="C38" s="1"/>
      <c r="D38" s="17">
        <f>D36-D37</f>
        <v>0</v>
      </c>
      <c r="E38" t="s">
        <v>79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E857-3A5D-4D27-97B9-1CCE2C690193}">
  <dimension ref="A1:F30"/>
  <sheetViews>
    <sheetView workbookViewId="0">
      <selection activeCell="B5" sqref="B5"/>
    </sheetView>
  </sheetViews>
  <sheetFormatPr defaultRowHeight="15" x14ac:dyDescent="0.25"/>
  <cols>
    <col min="2" max="2" width="58" customWidth="1"/>
    <col min="3" max="3" width="9.85546875" customWidth="1"/>
    <col min="4" max="4" width="10.28515625" customWidth="1"/>
    <col min="5" max="5" width="26.85546875" bestFit="1" customWidth="1"/>
    <col min="6" max="6" width="43.42578125" bestFit="1" customWidth="1"/>
  </cols>
  <sheetData>
    <row r="1" spans="1:6" x14ac:dyDescent="0.25">
      <c r="A1" t="s">
        <v>177</v>
      </c>
      <c r="B1" s="10" t="s">
        <v>178</v>
      </c>
      <c r="C1" s="11" t="s">
        <v>179</v>
      </c>
      <c r="D1" s="11"/>
      <c r="E1" s="11"/>
      <c r="F1" s="12" t="s">
        <v>180</v>
      </c>
    </row>
    <row r="2" spans="1:6" x14ac:dyDescent="0.25">
      <c r="A2" s="9" t="s">
        <v>81</v>
      </c>
      <c r="B2" s="9"/>
      <c r="C2" s="9"/>
      <c r="D2" s="9"/>
      <c r="E2" s="9"/>
    </row>
    <row r="3" spans="1:6" x14ac:dyDescent="0.25">
      <c r="A3" t="s">
        <v>0</v>
      </c>
      <c r="B3" s="7" t="s">
        <v>93</v>
      </c>
      <c r="C3" s="6" t="s">
        <v>2</v>
      </c>
      <c r="D3" s="6" t="s">
        <v>3</v>
      </c>
    </row>
    <row r="4" spans="1:6" ht="45" x14ac:dyDescent="0.25">
      <c r="A4" t="s">
        <v>1</v>
      </c>
      <c r="B4" s="4" t="s">
        <v>82</v>
      </c>
      <c r="C4" s="1"/>
      <c r="D4" s="16">
        <v>0</v>
      </c>
    </row>
    <row r="5" spans="1:6" x14ac:dyDescent="0.25">
      <c r="A5" t="s">
        <v>7</v>
      </c>
      <c r="B5" s="4" t="s">
        <v>83</v>
      </c>
      <c r="C5" s="19">
        <f>C4*0.5</f>
        <v>0</v>
      </c>
      <c r="D5" s="1"/>
    </row>
    <row r="6" spans="1:6" x14ac:dyDescent="0.25">
      <c r="A6" t="s">
        <v>8</v>
      </c>
      <c r="B6" s="4" t="s">
        <v>84</v>
      </c>
      <c r="C6" s="16">
        <f>C5*0.5</f>
        <v>0</v>
      </c>
      <c r="D6" s="1"/>
    </row>
    <row r="7" spans="1:6" x14ac:dyDescent="0.25">
      <c r="A7" t="s">
        <v>9</v>
      </c>
      <c r="B7" s="15" t="s">
        <v>12</v>
      </c>
      <c r="C7" s="1">
        <v>0</v>
      </c>
      <c r="D7" s="1"/>
      <c r="E7" s="14" t="s">
        <v>181</v>
      </c>
    </row>
    <row r="8" spans="1:6" x14ac:dyDescent="0.25">
      <c r="A8" t="s">
        <v>11</v>
      </c>
      <c r="B8" s="4" t="s">
        <v>85</v>
      </c>
      <c r="C8" s="16">
        <f>C6-C7</f>
        <v>0</v>
      </c>
      <c r="D8" s="1"/>
    </row>
    <row r="9" spans="1:6" x14ac:dyDescent="0.25">
      <c r="A9" t="s">
        <v>13</v>
      </c>
      <c r="B9" s="15" t="s">
        <v>134</v>
      </c>
      <c r="C9" s="3">
        <f>C7+C8</f>
        <v>0</v>
      </c>
      <c r="D9" s="1"/>
      <c r="E9" s="14" t="s">
        <v>181</v>
      </c>
    </row>
    <row r="10" spans="1:6" x14ac:dyDescent="0.25">
      <c r="A10" t="s">
        <v>15</v>
      </c>
      <c r="B10" s="4" t="s">
        <v>145</v>
      </c>
      <c r="C10" s="1"/>
      <c r="D10" s="16">
        <f>C8+C9</f>
        <v>0</v>
      </c>
    </row>
    <row r="11" spans="1:6" x14ac:dyDescent="0.25">
      <c r="B11" s="4"/>
      <c r="C11" s="1"/>
      <c r="D11" s="1"/>
    </row>
    <row r="12" spans="1:6" x14ac:dyDescent="0.25">
      <c r="A12" t="s">
        <v>86</v>
      </c>
      <c r="B12" s="7" t="s">
        <v>59</v>
      </c>
      <c r="C12" s="1"/>
      <c r="D12" s="1"/>
    </row>
    <row r="13" spans="1:6" x14ac:dyDescent="0.25">
      <c r="A13" t="s">
        <v>24</v>
      </c>
      <c r="B13" s="8" t="s">
        <v>147</v>
      </c>
      <c r="C13" s="19">
        <v>0</v>
      </c>
      <c r="D13" s="1"/>
    </row>
    <row r="14" spans="1:6" ht="30" x14ac:dyDescent="0.25">
      <c r="A14" t="s">
        <v>27</v>
      </c>
      <c r="B14" s="4" t="s">
        <v>146</v>
      </c>
      <c r="C14" s="19">
        <f>C13*0.5</f>
        <v>0</v>
      </c>
      <c r="D14" s="1"/>
    </row>
    <row r="15" spans="1:6" x14ac:dyDescent="0.25">
      <c r="A15" t="s">
        <v>28</v>
      </c>
      <c r="B15" s="4" t="s">
        <v>87</v>
      </c>
      <c r="C15" s="16">
        <f>C13+C14</f>
        <v>0</v>
      </c>
      <c r="D15" s="1"/>
    </row>
    <row r="16" spans="1:6" x14ac:dyDescent="0.25">
      <c r="A16" t="s">
        <v>29</v>
      </c>
      <c r="B16" s="4" t="s">
        <v>88</v>
      </c>
      <c r="C16" s="1"/>
      <c r="D16" s="16">
        <f>C15*0.7</f>
        <v>0</v>
      </c>
    </row>
    <row r="17" spans="1:5" x14ac:dyDescent="0.25">
      <c r="A17" t="s">
        <v>30</v>
      </c>
      <c r="B17" s="4" t="s">
        <v>148</v>
      </c>
      <c r="C17" s="16">
        <f>MAX(D4,D10)</f>
        <v>0</v>
      </c>
      <c r="D17" s="1"/>
    </row>
    <row r="18" spans="1:5" ht="30" x14ac:dyDescent="0.25">
      <c r="A18" t="s">
        <v>33</v>
      </c>
      <c r="B18" s="4" t="s">
        <v>149</v>
      </c>
      <c r="C18" s="16">
        <f>'941 Worksheet 3'!D37</f>
        <v>0</v>
      </c>
      <c r="D18" s="1"/>
    </row>
    <row r="19" spans="1:5" x14ac:dyDescent="0.25">
      <c r="A19" t="s">
        <v>34</v>
      </c>
      <c r="B19" s="4" t="s">
        <v>89</v>
      </c>
      <c r="C19" s="16">
        <f>C17-C18</f>
        <v>0</v>
      </c>
      <c r="D19" s="1"/>
    </row>
    <row r="20" spans="1:5" x14ac:dyDescent="0.25">
      <c r="A20" t="s">
        <v>36</v>
      </c>
      <c r="B20" s="4" t="s">
        <v>151</v>
      </c>
      <c r="C20" s="1"/>
      <c r="D20" s="17">
        <f>MIN(D16,C19)</f>
        <v>0</v>
      </c>
      <c r="E20" t="s">
        <v>91</v>
      </c>
    </row>
    <row r="21" spans="1:5" x14ac:dyDescent="0.25">
      <c r="A21" t="s">
        <v>37</v>
      </c>
      <c r="B21" s="4" t="s">
        <v>150</v>
      </c>
      <c r="C21" s="1"/>
      <c r="D21" s="17">
        <f>D16-D20</f>
        <v>0</v>
      </c>
      <c r="E21" t="s">
        <v>90</v>
      </c>
    </row>
    <row r="22" spans="1:5" x14ac:dyDescent="0.25">
      <c r="C22" s="1"/>
      <c r="D22" s="1"/>
    </row>
    <row r="23" spans="1:5" x14ac:dyDescent="0.25">
      <c r="C23" s="1"/>
      <c r="D23" s="1"/>
    </row>
    <row r="24" spans="1:5" x14ac:dyDescent="0.25">
      <c r="C24" s="1"/>
      <c r="D24" s="1"/>
    </row>
    <row r="25" spans="1:5" x14ac:dyDescent="0.25">
      <c r="C25" s="1"/>
      <c r="D25" s="1"/>
    </row>
    <row r="26" spans="1:5" x14ac:dyDescent="0.25">
      <c r="C26" s="1"/>
      <c r="D26" s="1"/>
    </row>
    <row r="27" spans="1:5" x14ac:dyDescent="0.25">
      <c r="C27" s="1"/>
      <c r="D27" s="1"/>
    </row>
    <row r="28" spans="1:5" x14ac:dyDescent="0.25">
      <c r="C28" s="1"/>
      <c r="D28" s="1"/>
    </row>
    <row r="29" spans="1:5" x14ac:dyDescent="0.25">
      <c r="C29" s="1"/>
      <c r="D29" s="1"/>
    </row>
    <row r="30" spans="1:5" x14ac:dyDescent="0.25">
      <c r="C30" s="1"/>
      <c r="D30" s="1"/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812B-BE26-45E6-86F5-49B38395610D}">
  <dimension ref="A1:F20"/>
  <sheetViews>
    <sheetView tabSelected="1" workbookViewId="0">
      <selection activeCell="F9" sqref="F9"/>
    </sheetView>
  </sheetViews>
  <sheetFormatPr defaultRowHeight="15" x14ac:dyDescent="0.25"/>
  <cols>
    <col min="2" max="2" width="50.28515625" bestFit="1" customWidth="1"/>
    <col min="5" max="5" width="26.85546875" bestFit="1" customWidth="1"/>
    <col min="6" max="6" width="43.42578125" bestFit="1" customWidth="1"/>
  </cols>
  <sheetData>
    <row r="1" spans="1:6" x14ac:dyDescent="0.25">
      <c r="A1" t="s">
        <v>177</v>
      </c>
      <c r="B1" s="10" t="s">
        <v>178</v>
      </c>
      <c r="C1" s="11" t="s">
        <v>179</v>
      </c>
      <c r="D1" s="11"/>
      <c r="E1" s="11"/>
      <c r="F1" s="12" t="s">
        <v>180</v>
      </c>
    </row>
    <row r="2" spans="1:6" x14ac:dyDescent="0.25">
      <c r="A2" s="9" t="s">
        <v>92</v>
      </c>
      <c r="B2" s="9"/>
      <c r="C2" s="9"/>
      <c r="D2" s="9"/>
      <c r="E2" s="9"/>
    </row>
    <row r="3" spans="1:6" x14ac:dyDescent="0.25">
      <c r="A3" t="s">
        <v>0</v>
      </c>
      <c r="B3" s="5" t="s">
        <v>93</v>
      </c>
      <c r="C3" s="6" t="s">
        <v>2</v>
      </c>
      <c r="D3" s="6" t="s">
        <v>3</v>
      </c>
    </row>
    <row r="4" spans="1:6" ht="60" x14ac:dyDescent="0.25">
      <c r="A4" t="s">
        <v>1</v>
      </c>
      <c r="B4" s="4" t="s">
        <v>94</v>
      </c>
      <c r="C4" s="1"/>
      <c r="D4" s="16">
        <v>0</v>
      </c>
    </row>
    <row r="5" spans="1:6" x14ac:dyDescent="0.25">
      <c r="A5" t="s">
        <v>7</v>
      </c>
      <c r="B5" s="4" t="s">
        <v>83</v>
      </c>
      <c r="C5" s="19">
        <v>0</v>
      </c>
      <c r="D5" s="1"/>
    </row>
    <row r="6" spans="1:6" x14ac:dyDescent="0.25">
      <c r="A6" t="s">
        <v>8</v>
      </c>
      <c r="B6" s="4" t="s">
        <v>84</v>
      </c>
      <c r="C6" s="16">
        <f>C5*0.5</f>
        <v>0</v>
      </c>
      <c r="D6" s="1"/>
    </row>
    <row r="7" spans="1:6" x14ac:dyDescent="0.25">
      <c r="A7" t="s">
        <v>9</v>
      </c>
      <c r="B7" s="15" t="s">
        <v>12</v>
      </c>
      <c r="C7" s="1">
        <v>0</v>
      </c>
      <c r="D7" s="1"/>
      <c r="E7" s="14" t="s">
        <v>181</v>
      </c>
    </row>
    <row r="8" spans="1:6" x14ac:dyDescent="0.25">
      <c r="A8" t="s">
        <v>11</v>
      </c>
      <c r="B8" s="4" t="s">
        <v>85</v>
      </c>
      <c r="C8" s="16">
        <f>C6-C7</f>
        <v>0</v>
      </c>
      <c r="D8" s="1"/>
    </row>
    <row r="9" spans="1:6" ht="30" x14ac:dyDescent="0.25">
      <c r="A9" t="s">
        <v>13</v>
      </c>
      <c r="B9" s="15" t="s">
        <v>152</v>
      </c>
      <c r="C9" s="3">
        <f>C7+C8</f>
        <v>0</v>
      </c>
      <c r="D9" s="1"/>
      <c r="E9" s="14" t="s">
        <v>181</v>
      </c>
    </row>
    <row r="10" spans="1:6" x14ac:dyDescent="0.25">
      <c r="A10" t="s">
        <v>15</v>
      </c>
      <c r="B10" s="4" t="s">
        <v>153</v>
      </c>
      <c r="C10" s="1"/>
      <c r="D10" s="16">
        <f>C8+C9</f>
        <v>0</v>
      </c>
    </row>
    <row r="11" spans="1:6" x14ac:dyDescent="0.25">
      <c r="B11" s="4"/>
    </row>
    <row r="12" spans="1:6" x14ac:dyDescent="0.25">
      <c r="A12" t="s">
        <v>23</v>
      </c>
      <c r="B12" s="7" t="s">
        <v>95</v>
      </c>
    </row>
    <row r="13" spans="1:6" x14ac:dyDescent="0.25">
      <c r="A13" t="s">
        <v>24</v>
      </c>
      <c r="B13" s="4" t="s">
        <v>96</v>
      </c>
      <c r="C13" s="19">
        <v>0</v>
      </c>
    </row>
    <row r="14" spans="1:6" x14ac:dyDescent="0.25">
      <c r="A14" t="s">
        <v>27</v>
      </c>
      <c r="B14" s="4" t="s">
        <v>97</v>
      </c>
      <c r="C14" s="16">
        <f>MAX(D4, D10)</f>
        <v>0</v>
      </c>
    </row>
    <row r="15" spans="1:6" ht="30" x14ac:dyDescent="0.25">
      <c r="A15" t="s">
        <v>28</v>
      </c>
      <c r="B15" s="4" t="s">
        <v>155</v>
      </c>
      <c r="C15" s="16">
        <f>'941 Worksheet 3'!D37</f>
        <v>0</v>
      </c>
    </row>
    <row r="16" spans="1:6" ht="30" x14ac:dyDescent="0.25">
      <c r="A16" t="s">
        <v>29</v>
      </c>
      <c r="B16" s="4" t="s">
        <v>154</v>
      </c>
      <c r="C16" s="16">
        <v>0</v>
      </c>
    </row>
    <row r="17" spans="1:5" x14ac:dyDescent="0.25">
      <c r="A17" t="s">
        <v>30</v>
      </c>
      <c r="B17" s="4" t="s">
        <v>98</v>
      </c>
      <c r="C17" s="16">
        <f>C15+C16</f>
        <v>0</v>
      </c>
    </row>
    <row r="18" spans="1:5" x14ac:dyDescent="0.25">
      <c r="A18" t="s">
        <v>33</v>
      </c>
      <c r="B18" s="4" t="s">
        <v>99</v>
      </c>
      <c r="C18" s="16">
        <f>C14-C17</f>
        <v>0</v>
      </c>
    </row>
    <row r="19" spans="1:5" x14ac:dyDescent="0.25">
      <c r="A19" t="s">
        <v>34</v>
      </c>
      <c r="B19" s="4" t="s">
        <v>157</v>
      </c>
      <c r="D19" s="17">
        <f>MIN(C13,C18)</f>
        <v>0</v>
      </c>
      <c r="E19" t="s">
        <v>100</v>
      </c>
    </row>
    <row r="20" spans="1:5" x14ac:dyDescent="0.25">
      <c r="A20" t="s">
        <v>36</v>
      </c>
      <c r="B20" s="4" t="s">
        <v>156</v>
      </c>
      <c r="D20" s="17">
        <f>C13-D19</f>
        <v>0</v>
      </c>
      <c r="E20" t="s">
        <v>101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941 Worksheet 1</vt:lpstr>
      <vt:lpstr>941 Worksheet 2</vt:lpstr>
      <vt:lpstr>941 Worksheet 3</vt:lpstr>
      <vt:lpstr>941 Worksheet 4</vt:lpstr>
      <vt:lpstr>941 Worksheet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McCrary, Marshell (TR Product)</dc:creator>
  <cp:lastModifiedBy>McCrary, Marshell (TR Product)</cp:lastModifiedBy>
  <dcterms:created xsi:type="dcterms:W3CDTF">2020-06-18T15:25:44Z</dcterms:created>
  <dcterms:modified xsi:type="dcterms:W3CDTF">2021-06-22T12:52:08Z</dcterms:modified>
</cp:coreProperties>
</file>